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Außendienst\Desktop\BB\"/>
    </mc:Choice>
  </mc:AlternateContent>
  <xr:revisionPtr revIDLastSave="0" documentId="8_{0ECE4BBA-6F1D-488E-ABC5-51BE46DBA7E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erechnung" sheetId="1" r:id="rId1"/>
    <sheet name="Daten 1" sheetId="2" r:id="rId2"/>
    <sheet name="Daten 2" sheetId="3" r:id="rId3"/>
  </sheets>
  <definedNames>
    <definedName name="_xlnm.Print_Area" localSheetId="0">Berechnung!$A$1:$H$48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1" l="1"/>
  <c r="F36" i="1"/>
  <c r="F37" i="1"/>
  <c r="F38" i="1"/>
  <c r="F39" i="1"/>
  <c r="F28" i="1" l="1"/>
  <c r="B29" i="1"/>
  <c r="G28" i="1" l="1"/>
  <c r="F19" i="1"/>
  <c r="F20" i="1"/>
  <c r="F21" i="1"/>
  <c r="F22" i="1"/>
  <c r="F23" i="1"/>
  <c r="F24" i="1"/>
  <c r="F25" i="1"/>
  <c r="F26" i="1"/>
  <c r="F27" i="1"/>
  <c r="F18" i="1"/>
  <c r="H38" i="1" l="1"/>
  <c r="G19" i="1" l="1"/>
  <c r="G20" i="1"/>
  <c r="G18" i="1"/>
  <c r="H35" i="1" l="1"/>
  <c r="H37" i="1" l="1"/>
  <c r="G21" i="1"/>
  <c r="G22" i="1"/>
  <c r="G23" i="1"/>
  <c r="G24" i="1"/>
  <c r="G25" i="1"/>
  <c r="G26" i="1"/>
  <c r="G27" i="1"/>
  <c r="H36" i="1"/>
  <c r="H39" i="1"/>
  <c r="H47" i="1"/>
  <c r="G29" i="1" l="1"/>
  <c r="H40" i="1"/>
  <c r="G46" i="1" l="1"/>
  <c r="G48" i="1" s="1"/>
  <c r="H46" i="1" l="1"/>
</calcChain>
</file>

<file path=xl/sharedStrings.xml><?xml version="1.0" encoding="utf-8"?>
<sst xmlns="http://schemas.openxmlformats.org/spreadsheetml/2006/main" count="155" uniqueCount="111">
  <si>
    <t>Berechnung organische (und organisch-mineralische) Düngemittel</t>
  </si>
  <si>
    <t>nach § 6 der DüV (Grenze 170 kg N/ha)</t>
  </si>
  <si>
    <t>Betriebe mit betriebseigener Biogasanlage können mit diesem Programm nicht gerechnet werden.</t>
  </si>
  <si>
    <t>2018</t>
  </si>
  <si>
    <t>ha LF</t>
  </si>
  <si>
    <t xml:space="preserve"> </t>
  </si>
  <si>
    <t>Ø Jahresbestand</t>
  </si>
  <si>
    <t>Stickstoff-</t>
  </si>
  <si>
    <t>Stickstoffmenge</t>
  </si>
  <si>
    <t>Gülle</t>
  </si>
  <si>
    <t>Stallmist</t>
  </si>
  <si>
    <t>ausscheidung</t>
  </si>
  <si>
    <t>Weide</t>
  </si>
  <si>
    <t>je Tier</t>
  </si>
  <si>
    <t>Gesamt</t>
  </si>
  <si>
    <t>Anzahl</t>
  </si>
  <si>
    <t>kg</t>
  </si>
  <si>
    <t>Summe Betrieb</t>
  </si>
  <si>
    <t>2. Zu- und Abgang organischer (und organisch-mineralische) Düngemittel</t>
  </si>
  <si>
    <t>Zugang</t>
  </si>
  <si>
    <t>Abgang</t>
  </si>
  <si>
    <t>Stickstoffgehalt</t>
  </si>
  <si>
    <t>t bzw. m³</t>
  </si>
  <si>
    <t>kg/t bzw. m³</t>
  </si>
  <si>
    <t>Gesamt in kg</t>
  </si>
  <si>
    <t>3. Ergebnis</t>
  </si>
  <si>
    <t>Betrieb</t>
  </si>
  <si>
    <t>kg/N</t>
  </si>
  <si>
    <t>Mögliche Nährstoffausbringung nach DüV § 6 (170 kg N/ha)</t>
  </si>
  <si>
    <t>Kälber 0-16 Wochen</t>
  </si>
  <si>
    <t>Jungrinderaufzucht</t>
  </si>
  <si>
    <t>Hennen (16 Wochen Mast)</t>
  </si>
  <si>
    <t>gemischtgeschlechtliche Mast (50/50)</t>
  </si>
  <si>
    <t>Pony 6. - 36. Monat</t>
  </si>
  <si>
    <t>Mutterschaf mit Nachzucht</t>
  </si>
  <si>
    <t>Milchziege mit Nachzucht</t>
  </si>
  <si>
    <t>Maschschwein von 28-118 kg LM</t>
  </si>
  <si>
    <t>223 kg Zuwachs</t>
  </si>
  <si>
    <t>244 kg Zuwachs</t>
  </si>
  <si>
    <t>267 kg Zuwachs</t>
  </si>
  <si>
    <t>Jungebermast von 28-118 kg LM</t>
  </si>
  <si>
    <t>Damtiere</t>
  </si>
  <si>
    <t>Junghennenaufzucht 3,5 kg Zuwachs</t>
  </si>
  <si>
    <t>Legehennenhaltung 17,6 kg Eimasse/Tier</t>
  </si>
  <si>
    <t>Hähnchenmast Mast über 39 Tage</t>
  </si>
  <si>
    <t>Putenmast Hähne (bis 21 Wochen Mast)</t>
  </si>
  <si>
    <t>Pekingenten 19,5 kg Zuwachs/ Platz und Jahr</t>
  </si>
  <si>
    <t>Flugenten 15,4 kg Zuwachs/Platz und Jahr</t>
  </si>
  <si>
    <t>Gänsemast Spät-/Weidemast, 7,8 kg Zuwachs/Tier</t>
  </si>
  <si>
    <t>Reitpferde 500-600 kg LM</t>
  </si>
  <si>
    <t>Reitponys 300 kg LM</t>
  </si>
  <si>
    <t>Zuchtstuten Großpferd 600 kg LM</t>
  </si>
  <si>
    <t>Zuchtstuten Pony 350 kg LM</t>
  </si>
  <si>
    <t>Aufzuchtpferde Großpferd 6. - 36. Monat</t>
  </si>
  <si>
    <t>Anzahl:</t>
  </si>
  <si>
    <r>
      <rPr>
        <b/>
        <sz val="12"/>
        <rFont val="Arial"/>
        <family val="2"/>
      </rPr>
      <t>Tierart</t>
    </r>
    <r>
      <rPr>
        <b/>
        <sz val="6"/>
        <rFont val="Arial"/>
        <family val="2"/>
      </rPr>
      <t/>
    </r>
  </si>
  <si>
    <t xml:space="preserve">    Beim Zugang müssen alle organischen Dünger (z.B. Mist, Gülle, Biogasgärrest, Kompost) erfasst werden</t>
  </si>
  <si>
    <t xml:space="preserve">1. Stickstoffanfall der eigenen Tierhaltung </t>
  </si>
  <si>
    <t xml:space="preserve">je ha </t>
  </si>
  <si>
    <t xml:space="preserve">Organisch (und organisch-mineralische) </t>
  </si>
  <si>
    <t>Zu-</t>
  </si>
  <si>
    <t>Ab-</t>
  </si>
  <si>
    <t>gang</t>
  </si>
  <si>
    <t>Milchviehgülle 6% TM</t>
  </si>
  <si>
    <t>Milchviehgülle 7,5% TM</t>
  </si>
  <si>
    <t>Mastbullengülle 7,5% TM</t>
  </si>
  <si>
    <t>Rindermist 18,5% TM</t>
  </si>
  <si>
    <t>Rindermist Tiefstall 23% TM</t>
  </si>
  <si>
    <t>t</t>
  </si>
  <si>
    <t>Rinderjauche 2,5% TM</t>
  </si>
  <si>
    <t>Mastschweinegülle 5% TM</t>
  </si>
  <si>
    <t xml:space="preserve">Zuchtsauengülle mit Ferkel 5% TM </t>
  </si>
  <si>
    <t>Schweinemist 21% TM</t>
  </si>
  <si>
    <t>Schweinejauche 2% TM</t>
  </si>
  <si>
    <t>Hühnermist 50% TM</t>
  </si>
  <si>
    <t>Hühnerkot 50% TM</t>
  </si>
  <si>
    <t>Putenmist 50% TM</t>
  </si>
  <si>
    <t>Masthähnchenmist 60% TM</t>
  </si>
  <si>
    <t>Pekingentenmist 30% TM</t>
  </si>
  <si>
    <t>Flugentenmist 30% TM</t>
  </si>
  <si>
    <t>Pferdemist 30% TM</t>
  </si>
  <si>
    <t>Schafsmist 30% TM</t>
  </si>
  <si>
    <t>Kaninchenmist 30% TM</t>
  </si>
  <si>
    <t>Kompost (Grüngut) 60% TM</t>
  </si>
  <si>
    <t>Kompost (Bioabfall) 60% TM</t>
  </si>
  <si>
    <t>Grüngut (frisch) 20% TM</t>
  </si>
  <si>
    <t>Rebhächsel (Hopfen) 27% TM</t>
  </si>
  <si>
    <t>Datum:</t>
  </si>
  <si>
    <t>Viehbesatzobergrenze wird eingehalten (170 kg N/ha).</t>
  </si>
  <si>
    <t>Verbandsrichtlinien können abweichen.</t>
  </si>
  <si>
    <t>R. mittel/schwere Rasse 6.000kg ECM</t>
  </si>
  <si>
    <t>R. mittel/schwere Rasse 8.000kg ECM</t>
  </si>
  <si>
    <t>R. mittel/schwere Rasse 10.000kg ECM</t>
  </si>
  <si>
    <t>R. leichte Rassen 5.000kg ECM</t>
  </si>
  <si>
    <t>R. leichte Rassen 7.000kg ECM</t>
  </si>
  <si>
    <t>R. leichte Rassen 9.000kg ECM</t>
  </si>
  <si>
    <t>MK. 6 Monate Säugezeit 500 kg LM; 200 kg Absetzgewicht</t>
  </si>
  <si>
    <t>MK. 6 Monate Säugezeit 700 kg LM; 230 kg Absetzgewicht</t>
  </si>
  <si>
    <t>MK. 9 Monate Säugezeit</t>
  </si>
  <si>
    <t>M. Fresseraufzucht 80-120kg</t>
  </si>
  <si>
    <t>M. bis 675 kg LM (19 Monate) ab Kalb 45 kg LM</t>
  </si>
  <si>
    <t>M. bis 750 kg LM ab Kalb 45 kg LM</t>
  </si>
  <si>
    <t>M. bis 750 kg LM ab Kalb 80 kg LM</t>
  </si>
  <si>
    <t>M. bis 750 kg LM ab Kalb 210 kg LM</t>
  </si>
  <si>
    <t>m³</t>
  </si>
  <si>
    <t xml:space="preserve">Betriebsnummer: </t>
  </si>
  <si>
    <t xml:space="preserve">Vorname/Name:  </t>
  </si>
  <si>
    <t xml:space="preserve">Stickstoffmenge im Betrieb  </t>
  </si>
  <si>
    <t>Bitte auswählen</t>
  </si>
  <si>
    <t>Kategorie
*R.&gt; Rind; *MK.&gt; Mutterkuh; *M.&gt;Mast</t>
  </si>
  <si>
    <t>Düngemittel (Tonnen/Kubikmeter)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</si>
</sst>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6"/>
      <name val="Arial"/>
      <family val="2"/>
    </font>
    <font>
      <sz val="10"/>
      <name val="MS Sans Serif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/>
    <xf numFmtId="0" fontId="8" fillId="0" borderId="0"/>
  </cellStyleXfs>
  <cellXfs count="96">
    <xf numFmtId="0" fontId="0" fillId="0" borderId="0" xfId="0"/>
    <xf numFmtId="0" fontId="2" fillId="0" borderId="0" xfId="1"/>
    <xf numFmtId="0" fontId="2" fillId="0" borderId="1" xfId="1" applyBorder="1"/>
    <xf numFmtId="0" fontId="2" fillId="0" borderId="2" xfId="1" applyBorder="1"/>
    <xf numFmtId="0" fontId="2" fillId="0" borderId="3" xfId="1" applyBorder="1"/>
    <xf numFmtId="0" fontId="2" fillId="0" borderId="4" xfId="1" applyBorder="1"/>
    <xf numFmtId="0" fontId="4" fillId="0" borderId="0" xfId="1" applyFont="1" applyAlignment="1">
      <alignment horizontal="center"/>
    </xf>
    <xf numFmtId="0" fontId="2" fillId="0" borderId="6" xfId="1" applyBorder="1"/>
    <xf numFmtId="0" fontId="5" fillId="0" borderId="0" xfId="1" applyFont="1"/>
    <xf numFmtId="0" fontId="2" fillId="0" borderId="8" xfId="1" applyBorder="1"/>
    <xf numFmtId="0" fontId="8" fillId="0" borderId="0" xfId="1" applyFont="1" applyAlignment="1">
      <alignment horizontal="left"/>
    </xf>
    <xf numFmtId="0" fontId="2" fillId="0" borderId="9" xfId="1" applyBorder="1" applyAlignment="1">
      <alignment horizontal="center"/>
    </xf>
    <xf numFmtId="0" fontId="2" fillId="0" borderId="0" xfId="1" applyAlignment="1">
      <alignment horizontal="right"/>
    </xf>
    <xf numFmtId="0" fontId="9" fillId="0" borderId="11" xfId="1" applyFont="1" applyBorder="1"/>
    <xf numFmtId="0" fontId="9" fillId="0" borderId="12" xfId="1" applyFont="1" applyBorder="1"/>
    <xf numFmtId="0" fontId="6" fillId="0" borderId="0" xfId="1" applyFont="1"/>
    <xf numFmtId="1" fontId="2" fillId="0" borderId="14" xfId="1" applyNumberFormat="1" applyBorder="1" applyAlignment="1">
      <alignment horizontal="center"/>
    </xf>
    <xf numFmtId="0" fontId="2" fillId="0" borderId="15" xfId="1" applyBorder="1" applyAlignment="1">
      <alignment horizontal="center"/>
    </xf>
    <xf numFmtId="0" fontId="2" fillId="0" borderId="5" xfId="1" applyBorder="1"/>
    <xf numFmtId="0" fontId="10" fillId="0" borderId="0" xfId="1" applyFont="1"/>
    <xf numFmtId="0" fontId="3" fillId="0" borderId="4" xfId="1" applyFont="1" applyBorder="1" applyAlignment="1">
      <alignment horizontal="center"/>
    </xf>
    <xf numFmtId="49" fontId="3" fillId="0" borderId="0" xfId="1" applyNumberFormat="1" applyFont="1" applyAlignment="1">
      <alignment horizontal="center"/>
    </xf>
    <xf numFmtId="0" fontId="3" fillId="0" borderId="16" xfId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3" xfId="1" applyFont="1" applyBorder="1" applyAlignment="1">
      <alignment horizontal="center"/>
    </xf>
    <xf numFmtId="1" fontId="3" fillId="0" borderId="7" xfId="1" applyNumberFormat="1" applyFont="1" applyBorder="1" applyAlignment="1">
      <alignment horizontal="center"/>
    </xf>
    <xf numFmtId="1" fontId="3" fillId="0" borderId="3" xfId="1" applyNumberFormat="1" applyFont="1" applyBorder="1" applyAlignment="1">
      <alignment horizontal="center"/>
    </xf>
    <xf numFmtId="0" fontId="8" fillId="0" borderId="7" xfId="1" applyFont="1" applyBorder="1"/>
    <xf numFmtId="0" fontId="13" fillId="0" borderId="0" xfId="1" applyFont="1"/>
    <xf numFmtId="0" fontId="8" fillId="0" borderId="8" xfId="1" applyFont="1" applyBorder="1" applyAlignment="1">
      <alignment horizontal="center"/>
    </xf>
    <xf numFmtId="0" fontId="2" fillId="0" borderId="17" xfId="1" applyBorder="1" applyAlignment="1">
      <alignment horizontal="center"/>
    </xf>
    <xf numFmtId="0" fontId="3" fillId="0" borderId="3" xfId="1" applyFont="1" applyBorder="1"/>
    <xf numFmtId="1" fontId="3" fillId="0" borderId="18" xfId="1" applyNumberFormat="1" applyFont="1" applyBorder="1" applyAlignment="1">
      <alignment horizontal="center"/>
    </xf>
    <xf numFmtId="1" fontId="2" fillId="0" borderId="15" xfId="1" applyNumberFormat="1" applyBorder="1" applyAlignment="1">
      <alignment horizontal="center"/>
    </xf>
    <xf numFmtId="0" fontId="2" fillId="2" borderId="13" xfId="1" applyFill="1" applyBorder="1" applyAlignment="1" applyProtection="1">
      <alignment horizontal="center"/>
      <protection locked="0"/>
    </xf>
    <xf numFmtId="2" fontId="2" fillId="0" borderId="0" xfId="1" applyNumberFormat="1"/>
    <xf numFmtId="0" fontId="2" fillId="0" borderId="7" xfId="1" applyBorder="1" applyAlignment="1">
      <alignment horizontal="center"/>
    </xf>
    <xf numFmtId="0" fontId="2" fillId="0" borderId="13" xfId="1" applyBorder="1"/>
    <xf numFmtId="0" fontId="2" fillId="0" borderId="0" xfId="1" applyAlignment="1">
      <alignment horizontal="center"/>
    </xf>
    <xf numFmtId="1" fontId="2" fillId="0" borderId="0" xfId="1" applyNumberFormat="1" applyAlignment="1" applyProtection="1">
      <alignment horizontal="center"/>
      <protection hidden="1"/>
    </xf>
    <xf numFmtId="1" fontId="2" fillId="0" borderId="0" xfId="1" applyNumberFormat="1" applyAlignment="1">
      <alignment horizontal="center"/>
    </xf>
    <xf numFmtId="0" fontId="2" fillId="0" borderId="8" xfId="1" applyBorder="1" applyAlignment="1">
      <alignment horizontal="center"/>
    </xf>
    <xf numFmtId="0" fontId="0" fillId="0" borderId="4" xfId="0" applyBorder="1"/>
    <xf numFmtId="0" fontId="0" fillId="0" borderId="3" xfId="0" applyBorder="1"/>
    <xf numFmtId="0" fontId="8" fillId="0" borderId="0" xfId="1" applyFont="1"/>
    <xf numFmtId="2" fontId="8" fillId="0" borderId="18" xfId="1" applyNumberFormat="1" applyFont="1" applyBorder="1" applyAlignment="1">
      <alignment horizontal="center"/>
    </xf>
    <xf numFmtId="0" fontId="7" fillId="0" borderId="13" xfId="2" applyBorder="1" applyAlignment="1" applyProtection="1"/>
    <xf numFmtId="0" fontId="2" fillId="0" borderId="13" xfId="1" applyBorder="1" applyAlignment="1">
      <alignment horizontal="center"/>
    </xf>
    <xf numFmtId="2" fontId="8" fillId="0" borderId="13" xfId="1" applyNumberFormat="1" applyFont="1" applyBorder="1" applyAlignment="1" applyProtection="1">
      <alignment horizontal="center"/>
      <protection hidden="1"/>
    </xf>
    <xf numFmtId="2" fontId="2" fillId="0" borderId="13" xfId="1" applyNumberFormat="1" applyBorder="1" applyAlignment="1" applyProtection="1">
      <alignment horizontal="center"/>
      <protection hidden="1"/>
    </xf>
    <xf numFmtId="0" fontId="3" fillId="0" borderId="4" xfId="1" applyFont="1" applyBorder="1"/>
    <xf numFmtId="1" fontId="2" fillId="2" borderId="13" xfId="1" applyNumberFormat="1" applyFill="1" applyBorder="1" applyAlignment="1" applyProtection="1">
      <alignment horizontal="center"/>
      <protection locked="0"/>
    </xf>
    <xf numFmtId="1" fontId="2" fillId="3" borderId="13" xfId="1" applyNumberFormat="1" applyFill="1" applyBorder="1" applyAlignment="1" applyProtection="1">
      <alignment horizontal="center"/>
      <protection locked="0"/>
    </xf>
    <xf numFmtId="0" fontId="2" fillId="0" borderId="1" xfId="1" applyBorder="1" applyAlignment="1">
      <alignment vertical="center"/>
    </xf>
    <xf numFmtId="0" fontId="2" fillId="0" borderId="18" xfId="1" applyBorder="1" applyAlignment="1">
      <alignment vertical="center"/>
    </xf>
    <xf numFmtId="0" fontId="2" fillId="0" borderId="3" xfId="1" applyBorder="1" applyAlignment="1">
      <alignment vertical="center"/>
    </xf>
    <xf numFmtId="0" fontId="2" fillId="0" borderId="20" xfId="1" applyBorder="1" applyAlignment="1">
      <alignment horizontal="center"/>
    </xf>
    <xf numFmtId="0" fontId="2" fillId="0" borderId="16" xfId="1" applyBorder="1" applyAlignment="1">
      <alignment vertical="center"/>
    </xf>
    <xf numFmtId="1" fontId="2" fillId="2" borderId="19" xfId="1" applyNumberFormat="1" applyFill="1" applyBorder="1" applyAlignment="1" applyProtection="1">
      <alignment horizontal="center"/>
      <protection locked="0"/>
    </xf>
    <xf numFmtId="0" fontId="3" fillId="0" borderId="18" xfId="1" applyFont="1" applyBorder="1" applyAlignment="1">
      <alignment horizontal="center"/>
    </xf>
    <xf numFmtId="0" fontId="2" fillId="0" borderId="6" xfId="1" applyBorder="1" applyAlignment="1">
      <alignment horizontal="center"/>
    </xf>
    <xf numFmtId="1" fontId="3" fillId="0" borderId="23" xfId="1" applyNumberFormat="1" applyFont="1" applyBorder="1" applyAlignment="1">
      <alignment horizontal="center"/>
    </xf>
    <xf numFmtId="0" fontId="2" fillId="0" borderId="7" xfId="1" applyBorder="1" applyAlignment="1">
      <alignment vertical="center"/>
    </xf>
    <xf numFmtId="0" fontId="5" fillId="0" borderId="10" xfId="1" applyFont="1" applyBorder="1"/>
    <xf numFmtId="14" fontId="0" fillId="0" borderId="0" xfId="0" applyNumberFormat="1"/>
    <xf numFmtId="0" fontId="3" fillId="0" borderId="0" xfId="1" applyFont="1"/>
    <xf numFmtId="0" fontId="2" fillId="0" borderId="7" xfId="1" applyBorder="1" applyAlignment="1">
      <alignment wrapText="1"/>
    </xf>
    <xf numFmtId="0" fontId="0" fillId="2" borderId="13" xfId="0" applyFill="1" applyBorder="1" applyProtection="1">
      <protection locked="0"/>
    </xf>
    <xf numFmtId="164" fontId="0" fillId="2" borderId="13" xfId="0" applyNumberFormat="1" applyFill="1" applyBorder="1" applyProtection="1">
      <protection locked="0"/>
    </xf>
    <xf numFmtId="0" fontId="7" fillId="2" borderId="13" xfId="2" applyFill="1" applyBorder="1" applyAlignment="1" applyProtection="1">
      <protection locked="0"/>
    </xf>
    <xf numFmtId="0" fontId="2" fillId="2" borderId="13" xfId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2" fillId="0" borderId="13" xfId="1" applyBorder="1" applyProtection="1">
      <protection locked="0"/>
    </xf>
    <xf numFmtId="0" fontId="8" fillId="0" borderId="13" xfId="1" applyFont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24" xfId="0" applyBorder="1" applyProtection="1">
      <protection locked="0"/>
    </xf>
    <xf numFmtId="0" fontId="6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3" fillId="0" borderId="7" xfId="1" applyFont="1" applyBorder="1" applyAlignment="1">
      <alignment horizontal="left" vertical="center"/>
    </xf>
    <xf numFmtId="0" fontId="2" fillId="0" borderId="0" xfId="1" applyAlignment="1">
      <alignment horizontal="left" vertical="center"/>
    </xf>
    <xf numFmtId="0" fontId="2" fillId="0" borderId="7" xfId="1" applyBorder="1" applyAlignment="1">
      <alignment horizontal="left" vertical="center"/>
    </xf>
    <xf numFmtId="2" fontId="2" fillId="0" borderId="21" xfId="1" applyNumberFormat="1" applyBorder="1" applyAlignment="1" applyProtection="1">
      <alignment horizontal="center"/>
      <protection hidden="1"/>
    </xf>
    <xf numFmtId="2" fontId="2" fillId="0" borderId="22" xfId="1" applyNumberFormat="1" applyBorder="1" applyAlignment="1" applyProtection="1">
      <alignment horizontal="center"/>
      <protection hidden="1"/>
    </xf>
    <xf numFmtId="0" fontId="2" fillId="0" borderId="1" xfId="1" applyBorder="1" applyAlignment="1">
      <alignment horizontal="center"/>
    </xf>
    <xf numFmtId="0" fontId="2" fillId="0" borderId="6" xfId="1" applyBorder="1" applyAlignment="1">
      <alignment horizontal="center"/>
    </xf>
    <xf numFmtId="0" fontId="2" fillId="0" borderId="3" xfId="1" applyBorder="1" applyAlignment="1">
      <alignment horizontal="center"/>
    </xf>
    <xf numFmtId="0" fontId="2" fillId="0" borderId="5" xfId="1" applyBorder="1" applyAlignment="1">
      <alignment horizontal="center"/>
    </xf>
    <xf numFmtId="0" fontId="2" fillId="0" borderId="7" xfId="1" applyBorder="1" applyAlignment="1">
      <alignment horizontal="center"/>
    </xf>
    <xf numFmtId="0" fontId="2" fillId="0" borderId="8" xfId="1" applyBorder="1" applyAlignment="1">
      <alignment horizontal="center"/>
    </xf>
    <xf numFmtId="0" fontId="2" fillId="0" borderId="1" xfId="1" applyBorder="1" applyAlignment="1">
      <alignment horizontal="left"/>
    </xf>
    <xf numFmtId="0" fontId="2" fillId="0" borderId="2" xfId="1" applyBorder="1" applyAlignment="1">
      <alignment horizontal="left"/>
    </xf>
    <xf numFmtId="0" fontId="2" fillId="0" borderId="6" xfId="1" applyBorder="1" applyAlignment="1">
      <alignment horizontal="left"/>
    </xf>
    <xf numFmtId="0" fontId="9" fillId="0" borderId="10" xfId="1" applyFont="1" applyBorder="1" applyAlignment="1">
      <alignment horizontal="center"/>
    </xf>
    <xf numFmtId="0" fontId="9" fillId="0" borderId="12" xfId="1" applyFont="1" applyBorder="1" applyAlignment="1">
      <alignment horizontal="center"/>
    </xf>
    <xf numFmtId="0" fontId="8" fillId="0" borderId="4" xfId="1" applyFont="1" applyBorder="1" applyAlignment="1">
      <alignment horizontal="center"/>
    </xf>
    <xf numFmtId="0" fontId="8" fillId="0" borderId="5" xfId="1" applyFont="1" applyBorder="1" applyAlignment="1">
      <alignment horizontal="center"/>
    </xf>
  </cellXfs>
  <cellStyles count="9">
    <cellStyle name="Link" xfId="2" builtinId="8"/>
    <cellStyle name="Prozent 2" xfId="3" xr:uid="{00000000-0005-0000-0000-000001000000}"/>
    <cellStyle name="Prozent 2 2" xfId="4" xr:uid="{00000000-0005-0000-0000-000002000000}"/>
    <cellStyle name="Standard" xfId="0" builtinId="0"/>
    <cellStyle name="Standard 2" xfId="5" xr:uid="{00000000-0005-0000-0000-000004000000}"/>
    <cellStyle name="Standard 2 2" xfId="6" xr:uid="{00000000-0005-0000-0000-000005000000}"/>
    <cellStyle name="Standard 2 3" xfId="7" xr:uid="{00000000-0005-0000-0000-000006000000}"/>
    <cellStyle name="Standard 3" xfId="8" xr:uid="{00000000-0005-0000-0000-000007000000}"/>
    <cellStyle name="Standard 4" xfId="1" xr:uid="{00000000-0005-0000-0000-000008000000}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285750</xdr:colOff>
      <xdr:row>18</xdr:row>
      <xdr:rowOff>44450</xdr:rowOff>
    </xdr:from>
    <xdr:ext cx="65" cy="172227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AABB3645-A391-F44B-A3CB-35E7BE8D7688}"/>
            </a:ext>
          </a:extLst>
        </xdr:cNvPr>
        <xdr:cNvSpPr txBox="1"/>
      </xdr:nvSpPr>
      <xdr:spPr>
        <a:xfrm>
          <a:off x="8540750" y="3575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0"/>
  <sheetViews>
    <sheetView tabSelected="1" zoomScale="80" zoomScaleNormal="80" workbookViewId="0">
      <selection activeCell="J13" sqref="J13"/>
    </sheetView>
  </sheetViews>
  <sheetFormatPr baseColWidth="10" defaultRowHeight="14.4" x14ac:dyDescent="0.3"/>
  <cols>
    <col min="1" max="1" width="38.44140625" customWidth="1"/>
    <col min="2" max="2" width="8.44140625" customWidth="1"/>
    <col min="3" max="3" width="5.33203125" customWidth="1"/>
    <col min="4" max="4" width="10.44140625" hidden="1" customWidth="1"/>
    <col min="5" max="5" width="2" hidden="1" customWidth="1"/>
    <col min="6" max="6" width="29.44140625" customWidth="1"/>
    <col min="8" max="8" width="14.6640625" customWidth="1"/>
  </cols>
  <sheetData>
    <row r="1" spans="1:8" ht="21" x14ac:dyDescent="0.4">
      <c r="A1" s="1"/>
      <c r="B1" s="6"/>
      <c r="C1" s="1"/>
      <c r="D1" s="6"/>
      <c r="E1" s="6"/>
      <c r="F1" s="6"/>
      <c r="G1" s="6"/>
      <c r="H1" s="6"/>
    </row>
    <row r="2" spans="1:8" ht="15.6" x14ac:dyDescent="0.3">
      <c r="A2" s="77" t="s">
        <v>0</v>
      </c>
      <c r="B2" s="77"/>
      <c r="C2" s="77"/>
      <c r="D2" s="77"/>
      <c r="E2" s="77"/>
      <c r="F2" s="77"/>
      <c r="G2" s="77"/>
      <c r="H2" s="77"/>
    </row>
    <row r="3" spans="1:8" ht="15.6" x14ac:dyDescent="0.3">
      <c r="A3" s="77" t="s">
        <v>1</v>
      </c>
      <c r="B3" s="77"/>
      <c r="C3" s="77"/>
      <c r="D3" s="77"/>
      <c r="E3" s="77"/>
      <c r="F3" s="77"/>
      <c r="G3" s="77"/>
      <c r="H3" s="77"/>
    </row>
    <row r="4" spans="1:8" x14ac:dyDescent="0.3">
      <c r="A4" s="76" t="s">
        <v>2</v>
      </c>
      <c r="B4" s="76"/>
      <c r="C4" s="76"/>
      <c r="D4" s="76"/>
      <c r="E4" s="76"/>
      <c r="F4" s="76"/>
      <c r="G4" s="76"/>
      <c r="H4" s="76"/>
    </row>
    <row r="5" spans="1:8" x14ac:dyDescent="0.3">
      <c r="A5" s="1"/>
      <c r="C5" s="1"/>
      <c r="D5" s="1"/>
      <c r="E5" s="1"/>
      <c r="F5" s="1"/>
      <c r="G5" s="1"/>
      <c r="H5" s="1"/>
    </row>
    <row r="6" spans="1:8" x14ac:dyDescent="0.3">
      <c r="A6" s="65" t="s">
        <v>105</v>
      </c>
      <c r="B6" s="67"/>
      <c r="C6" s="12"/>
      <c r="D6" s="21" t="s">
        <v>3</v>
      </c>
      <c r="E6" s="1"/>
      <c r="F6" s="67"/>
      <c r="G6" s="10" t="s">
        <v>4</v>
      </c>
      <c r="H6" s="1"/>
    </row>
    <row r="7" spans="1:8" x14ac:dyDescent="0.3">
      <c r="A7" s="1" t="s">
        <v>106</v>
      </c>
      <c r="B7" s="67"/>
    </row>
    <row r="8" spans="1:8" x14ac:dyDescent="0.3">
      <c r="A8" s="1"/>
      <c r="F8" s="64"/>
    </row>
    <row r="9" spans="1:8" x14ac:dyDescent="0.3">
      <c r="A9" s="1"/>
    </row>
    <row r="10" spans="1:8" x14ac:dyDescent="0.3">
      <c r="A10" s="1" t="s">
        <v>87</v>
      </c>
      <c r="B10" s="68"/>
      <c r="F10" s="64"/>
    </row>
    <row r="11" spans="1:8" x14ac:dyDescent="0.3">
      <c r="A11" s="1"/>
    </row>
    <row r="12" spans="1:8" x14ac:dyDescent="0.3">
      <c r="A12" s="19" t="s">
        <v>57</v>
      </c>
      <c r="B12" s="19"/>
      <c r="C12" s="19"/>
      <c r="D12" s="19"/>
      <c r="E12" s="19"/>
      <c r="F12" s="1"/>
      <c r="G12" s="19"/>
      <c r="H12" s="19"/>
    </row>
    <row r="13" spans="1:8" ht="15" thickBot="1" x14ac:dyDescent="0.35">
      <c r="A13" s="1"/>
      <c r="B13" s="1"/>
      <c r="C13" s="1"/>
      <c r="D13" s="1"/>
      <c r="E13" s="1"/>
      <c r="F13" s="1"/>
      <c r="G13" s="1"/>
      <c r="H13" s="1"/>
    </row>
    <row r="14" spans="1:8" x14ac:dyDescent="0.3">
      <c r="A14" s="2"/>
      <c r="B14" s="3"/>
      <c r="C14" s="3"/>
      <c r="D14" s="83" t="s">
        <v>6</v>
      </c>
      <c r="E14" s="84"/>
      <c r="F14" s="83" t="s">
        <v>7</v>
      </c>
      <c r="G14" s="84"/>
      <c r="H14" s="38"/>
    </row>
    <row r="15" spans="1:8" x14ac:dyDescent="0.3">
      <c r="A15" s="78" t="s">
        <v>55</v>
      </c>
      <c r="B15" s="79"/>
      <c r="C15" s="1"/>
      <c r="D15" s="30" t="s">
        <v>9</v>
      </c>
      <c r="E15" s="29" t="s">
        <v>10</v>
      </c>
      <c r="F15" s="87" t="s">
        <v>11</v>
      </c>
      <c r="G15" s="88"/>
      <c r="H15" s="38"/>
    </row>
    <row r="16" spans="1:8" x14ac:dyDescent="0.3">
      <c r="A16" s="80"/>
      <c r="B16" s="79"/>
      <c r="C16" s="1"/>
      <c r="D16" s="30"/>
      <c r="E16" s="29" t="s">
        <v>12</v>
      </c>
      <c r="F16" s="36" t="s">
        <v>13</v>
      </c>
      <c r="G16" s="41" t="s">
        <v>14</v>
      </c>
      <c r="H16" s="38"/>
    </row>
    <row r="17" spans="1:8" ht="31.2" customHeight="1" x14ac:dyDescent="0.3">
      <c r="A17" s="66" t="s">
        <v>109</v>
      </c>
      <c r="B17" s="44" t="s">
        <v>54</v>
      </c>
      <c r="C17" s="1"/>
      <c r="D17" s="30" t="s">
        <v>15</v>
      </c>
      <c r="E17" s="41" t="s">
        <v>15</v>
      </c>
      <c r="F17" s="36" t="s">
        <v>16</v>
      </c>
      <c r="G17" s="41" t="s">
        <v>16</v>
      </c>
      <c r="H17" s="38"/>
    </row>
    <row r="18" spans="1:8" x14ac:dyDescent="0.3">
      <c r="A18" s="72" t="s">
        <v>108</v>
      </c>
      <c r="B18" s="69"/>
      <c r="C18" s="46"/>
      <c r="D18" s="47"/>
      <c r="E18" s="47"/>
      <c r="F18" s="48" t="e">
        <f>VLOOKUP(A18,'Daten 1'!$C$2:$G$40,5,FALSE)</f>
        <v>#N/A</v>
      </c>
      <c r="G18" s="49" t="e">
        <f t="shared" ref="G18:G21" si="0">PRODUCT(B18,F18)</f>
        <v>#N/A</v>
      </c>
      <c r="H18" s="38"/>
    </row>
    <row r="19" spans="1:8" x14ac:dyDescent="0.3">
      <c r="A19" s="72" t="s">
        <v>108</v>
      </c>
      <c r="B19" s="70"/>
      <c r="C19" s="37"/>
      <c r="D19" s="34">
        <v>25</v>
      </c>
      <c r="E19" s="34">
        <v>25</v>
      </c>
      <c r="F19" s="48" t="e">
        <f>VLOOKUP(A19,'Daten 1'!$C$2:$G$40,5,FALSE)</f>
        <v>#N/A</v>
      </c>
      <c r="G19" s="48" t="e">
        <f t="shared" si="0"/>
        <v>#N/A</v>
      </c>
      <c r="H19" s="39"/>
    </row>
    <row r="20" spans="1:8" x14ac:dyDescent="0.3">
      <c r="A20" s="73" t="s">
        <v>108</v>
      </c>
      <c r="B20" s="70"/>
      <c r="C20" s="37"/>
      <c r="D20" s="34">
        <v>30</v>
      </c>
      <c r="E20" s="34"/>
      <c r="F20" s="48" t="e">
        <f>VLOOKUP(A20,'Daten 1'!$C$2:$G$40,5,FALSE)</f>
        <v>#N/A</v>
      </c>
      <c r="G20" s="48" t="e">
        <f t="shared" si="0"/>
        <v>#N/A</v>
      </c>
      <c r="H20" s="39"/>
    </row>
    <row r="21" spans="1:8" x14ac:dyDescent="0.3">
      <c r="A21" s="72" t="s">
        <v>108</v>
      </c>
      <c r="B21" s="70"/>
      <c r="C21" s="37"/>
      <c r="D21" s="34"/>
      <c r="E21" s="34"/>
      <c r="F21" s="48" t="e">
        <f>VLOOKUP(A21,'Daten 1'!$C$2:$G$40,5,FALSE)</f>
        <v>#N/A</v>
      </c>
      <c r="G21" s="48" t="e">
        <f t="shared" si="0"/>
        <v>#N/A</v>
      </c>
      <c r="H21" s="39"/>
    </row>
    <row r="22" spans="1:8" x14ac:dyDescent="0.3">
      <c r="A22" s="72" t="s">
        <v>108</v>
      </c>
      <c r="B22" s="70"/>
      <c r="C22" s="37"/>
      <c r="D22" s="34"/>
      <c r="E22" s="34"/>
      <c r="F22" s="48" t="e">
        <f>VLOOKUP(A22,'Daten 1'!$C$2:$G$40,5,FALSE)</f>
        <v>#N/A</v>
      </c>
      <c r="G22" s="48" t="e">
        <f>PRODUCT(B22,F22)</f>
        <v>#N/A</v>
      </c>
      <c r="H22" s="39"/>
    </row>
    <row r="23" spans="1:8" x14ac:dyDescent="0.3">
      <c r="A23" s="72" t="s">
        <v>108</v>
      </c>
      <c r="B23" s="70"/>
      <c r="C23" s="37"/>
      <c r="D23" s="34"/>
      <c r="E23" s="34"/>
      <c r="F23" s="48" t="e">
        <f>VLOOKUP(A23,'Daten 1'!$C$2:$G$40,5,FALSE)</f>
        <v>#N/A</v>
      </c>
      <c r="G23" s="48" t="e">
        <f>PRODUCT(B23,F23)</f>
        <v>#N/A</v>
      </c>
      <c r="H23" s="39"/>
    </row>
    <row r="24" spans="1:8" x14ac:dyDescent="0.3">
      <c r="A24" s="72" t="s">
        <v>108</v>
      </c>
      <c r="B24" s="70"/>
      <c r="C24" s="37"/>
      <c r="D24" s="34"/>
      <c r="E24" s="34"/>
      <c r="F24" s="48" t="e">
        <f>VLOOKUP(A24,'Daten 1'!$C$2:$G$40,5,FALSE)</f>
        <v>#N/A</v>
      </c>
      <c r="G24" s="49" t="e">
        <f t="shared" ref="G24:G28" si="1">PRODUCT(B24,F24)</f>
        <v>#N/A</v>
      </c>
      <c r="H24" s="39"/>
    </row>
    <row r="25" spans="1:8" x14ac:dyDescent="0.3">
      <c r="A25" s="72" t="s">
        <v>108</v>
      </c>
      <c r="B25" s="70"/>
      <c r="C25" s="37"/>
      <c r="D25" s="34"/>
      <c r="E25" s="34"/>
      <c r="F25" s="48" t="e">
        <f>VLOOKUP(A25,'Daten 1'!$C$2:$G$40,5,FALSE)</f>
        <v>#N/A</v>
      </c>
      <c r="G25" s="49" t="e">
        <f t="shared" si="1"/>
        <v>#N/A</v>
      </c>
      <c r="H25" s="39"/>
    </row>
    <row r="26" spans="1:8" x14ac:dyDescent="0.3">
      <c r="A26" s="72" t="s">
        <v>108</v>
      </c>
      <c r="B26" s="70"/>
      <c r="C26" s="37"/>
      <c r="D26" s="34"/>
      <c r="E26" s="34"/>
      <c r="F26" s="48" t="e">
        <f>VLOOKUP(A26,'Daten 1'!$C$2:$G$40,5,FALSE)</f>
        <v>#N/A</v>
      </c>
      <c r="G26" s="49" t="e">
        <f t="shared" si="1"/>
        <v>#N/A</v>
      </c>
      <c r="H26" s="39"/>
    </row>
    <row r="27" spans="1:8" x14ac:dyDescent="0.3">
      <c r="A27" s="72" t="s">
        <v>108</v>
      </c>
      <c r="B27" s="70"/>
      <c r="C27" s="37"/>
      <c r="D27" s="34"/>
      <c r="E27" s="34"/>
      <c r="F27" s="48" t="e">
        <f>VLOOKUP(A27,'Daten 1'!$C$2:$G$40,5,FALSE)</f>
        <v>#N/A</v>
      </c>
      <c r="G27" s="49" t="e">
        <f t="shared" si="1"/>
        <v>#N/A</v>
      </c>
      <c r="H27" s="39"/>
    </row>
    <row r="28" spans="1:8" x14ac:dyDescent="0.3">
      <c r="A28" s="72" t="s">
        <v>108</v>
      </c>
      <c r="B28" s="70"/>
      <c r="C28" s="37"/>
      <c r="D28" s="34"/>
      <c r="E28" s="34"/>
      <c r="F28" s="48" t="e">
        <f>VLOOKUP(A27,'Daten 1'!$C$2:$G$40,5,FALSE)</f>
        <v>#N/A</v>
      </c>
      <c r="G28" s="49" t="e">
        <f t="shared" si="1"/>
        <v>#N/A</v>
      </c>
      <c r="H28" s="39"/>
    </row>
    <row r="29" spans="1:8" ht="15" thickBot="1" x14ac:dyDescent="0.35">
      <c r="A29" s="31" t="s">
        <v>17</v>
      </c>
      <c r="B29" s="42">
        <f>SUM(B18:B28)</f>
        <v>0</v>
      </c>
      <c r="C29" s="42"/>
      <c r="D29" s="20"/>
      <c r="E29" s="20"/>
      <c r="F29" s="43"/>
      <c r="G29" s="45">
        <f>SUMIF(G18:G28,"&lt;1E+307")</f>
        <v>0</v>
      </c>
      <c r="H29" s="40"/>
    </row>
    <row r="30" spans="1:8" x14ac:dyDescent="0.3">
      <c r="A30" s="15" t="s">
        <v>5</v>
      </c>
      <c r="B30" s="1"/>
      <c r="C30" s="1"/>
      <c r="D30" s="1"/>
      <c r="E30" s="1"/>
      <c r="F30" s="1"/>
      <c r="G30" s="35"/>
      <c r="H30" s="1"/>
    </row>
    <row r="31" spans="1:8" x14ac:dyDescent="0.3">
      <c r="A31" s="19" t="s">
        <v>18</v>
      </c>
      <c r="B31" s="19"/>
      <c r="C31" s="19"/>
      <c r="D31" s="19"/>
      <c r="E31" s="19"/>
      <c r="F31" s="19"/>
      <c r="G31" s="19"/>
      <c r="H31" s="19"/>
    </row>
    <row r="32" spans="1:8" ht="15" thickBot="1" x14ac:dyDescent="0.35">
      <c r="A32" s="15" t="s">
        <v>56</v>
      </c>
      <c r="B32" s="1"/>
      <c r="C32" s="1"/>
      <c r="D32" s="1"/>
      <c r="E32" s="1"/>
      <c r="F32" s="1"/>
      <c r="G32" s="1"/>
      <c r="H32" s="1"/>
    </row>
    <row r="33" spans="1:8" ht="15" customHeight="1" x14ac:dyDescent="0.3">
      <c r="A33" s="53" t="s">
        <v>59</v>
      </c>
      <c r="B33" s="53" t="s">
        <v>60</v>
      </c>
      <c r="C33" s="57" t="s">
        <v>61</v>
      </c>
      <c r="D33" s="56" t="s">
        <v>19</v>
      </c>
      <c r="E33" s="60" t="s">
        <v>20</v>
      </c>
      <c r="F33" s="83" t="s">
        <v>21</v>
      </c>
      <c r="G33" s="84"/>
      <c r="H33" s="22" t="s">
        <v>8</v>
      </c>
    </row>
    <row r="34" spans="1:8" ht="15" thickBot="1" x14ac:dyDescent="0.35">
      <c r="A34" s="62" t="s">
        <v>110</v>
      </c>
      <c r="B34" s="55" t="s">
        <v>62</v>
      </c>
      <c r="C34" s="54" t="s">
        <v>62</v>
      </c>
      <c r="D34" s="94" t="s">
        <v>22</v>
      </c>
      <c r="E34" s="95"/>
      <c r="F34" s="85" t="s">
        <v>23</v>
      </c>
      <c r="G34" s="86"/>
      <c r="H34" s="59" t="s">
        <v>24</v>
      </c>
    </row>
    <row r="35" spans="1:8" x14ac:dyDescent="0.3">
      <c r="A35" s="74" t="s">
        <v>108</v>
      </c>
      <c r="B35" s="71"/>
      <c r="C35" s="71"/>
      <c r="D35" s="58">
        <v>5</v>
      </c>
      <c r="E35" s="58"/>
      <c r="F35" s="81" t="e">
        <f>VLOOKUP(A35,'Daten 2'!$A$2:$C$25,2,FALSE)</f>
        <v>#N/A</v>
      </c>
      <c r="G35" s="82"/>
      <c r="H35" s="61" t="e">
        <f>B35*F35-C35*F35</f>
        <v>#N/A</v>
      </c>
    </row>
    <row r="36" spans="1:8" x14ac:dyDescent="0.3">
      <c r="A36" s="74" t="s">
        <v>108</v>
      </c>
      <c r="B36" s="67"/>
      <c r="C36" s="67"/>
      <c r="D36" s="51"/>
      <c r="E36" s="51"/>
      <c r="F36" s="81" t="e">
        <f>VLOOKUP(A36,'Daten 2'!$A$2:$C$25,2,FALSE)</f>
        <v>#N/A</v>
      </c>
      <c r="G36" s="82"/>
      <c r="H36" s="61" t="e">
        <f t="shared" ref="H36:H39" si="2">B36*F36-C36*F36</f>
        <v>#N/A</v>
      </c>
    </row>
    <row r="37" spans="1:8" x14ac:dyDescent="0.3">
      <c r="A37" s="75" t="s">
        <v>108</v>
      </c>
      <c r="B37" s="67"/>
      <c r="C37" s="67"/>
      <c r="D37" s="51"/>
      <c r="E37" s="51"/>
      <c r="F37" s="81" t="e">
        <f>VLOOKUP(A37,'Daten 2'!$A$2:$C$25,2,FALSE)</f>
        <v>#N/A</v>
      </c>
      <c r="G37" s="82"/>
      <c r="H37" s="61" t="e">
        <f t="shared" si="2"/>
        <v>#N/A</v>
      </c>
    </row>
    <row r="38" spans="1:8" x14ac:dyDescent="0.3">
      <c r="A38" s="75" t="s">
        <v>108</v>
      </c>
      <c r="B38" s="67"/>
      <c r="C38" s="67"/>
      <c r="D38" s="52"/>
      <c r="E38" s="52"/>
      <c r="F38" s="81" t="e">
        <f>VLOOKUP(A38,'Daten 2'!$A$2:$C$25,2,FALSE)</f>
        <v>#N/A</v>
      </c>
      <c r="G38" s="82"/>
      <c r="H38" s="61" t="e">
        <f>(B38*F38)-(C38*F38)</f>
        <v>#N/A</v>
      </c>
    </row>
    <row r="39" spans="1:8" x14ac:dyDescent="0.3">
      <c r="A39" s="75" t="s">
        <v>108</v>
      </c>
      <c r="B39" s="67"/>
      <c r="C39" s="67"/>
      <c r="D39" s="52"/>
      <c r="E39" s="52"/>
      <c r="F39" s="81" t="e">
        <f>VLOOKUP(A39,'Daten 2'!$A$2:$C$25,2,FALSE)</f>
        <v>#N/A</v>
      </c>
      <c r="G39" s="82"/>
      <c r="H39" s="61" t="e">
        <f t="shared" si="2"/>
        <v>#N/A</v>
      </c>
    </row>
    <row r="40" spans="1:8" ht="15" thickBot="1" x14ac:dyDescent="0.35">
      <c r="A40" s="31" t="s">
        <v>17</v>
      </c>
      <c r="B40" s="50"/>
      <c r="C40" s="50"/>
      <c r="D40" s="20"/>
      <c r="E40" s="20"/>
      <c r="F40" s="20"/>
      <c r="G40" s="20"/>
      <c r="H40" s="32">
        <f>SUMIF(H35:H39,"&lt;1E+307")</f>
        <v>0</v>
      </c>
    </row>
    <row r="41" spans="1:8" ht="15.6" x14ac:dyDescent="0.3">
      <c r="A41" s="8"/>
      <c r="B41" s="8"/>
      <c r="C41" s="8"/>
      <c r="D41" s="1"/>
      <c r="E41" s="1"/>
      <c r="F41" s="1"/>
      <c r="G41" s="1"/>
      <c r="H41" s="1"/>
    </row>
    <row r="42" spans="1:8" x14ac:dyDescent="0.3">
      <c r="A42" s="19" t="s">
        <v>25</v>
      </c>
      <c r="B42" s="19"/>
      <c r="C42" s="19"/>
      <c r="D42" s="19"/>
      <c r="E42" s="19"/>
      <c r="F42" s="28" t="s">
        <v>5</v>
      </c>
      <c r="G42" s="19"/>
      <c r="H42" s="19"/>
    </row>
    <row r="43" spans="1:8" ht="15" thickBot="1" x14ac:dyDescent="0.35">
      <c r="A43" s="19"/>
      <c r="B43" s="19"/>
      <c r="C43" s="19"/>
      <c r="D43" s="19"/>
      <c r="E43" s="19"/>
      <c r="F43" s="19"/>
      <c r="G43" s="19"/>
      <c r="H43" s="19"/>
    </row>
    <row r="44" spans="1:8" x14ac:dyDescent="0.3">
      <c r="A44" s="2"/>
      <c r="B44" s="3"/>
      <c r="C44" s="3"/>
      <c r="D44" s="3"/>
      <c r="E44" s="3"/>
      <c r="F44" s="7"/>
      <c r="G44" s="23" t="s">
        <v>58</v>
      </c>
      <c r="H44" s="11" t="s">
        <v>26</v>
      </c>
    </row>
    <row r="45" spans="1:8" ht="15" thickBot="1" x14ac:dyDescent="0.35">
      <c r="A45" s="4" t="s">
        <v>89</v>
      </c>
      <c r="B45" s="5"/>
      <c r="C45" s="5"/>
      <c r="D45" s="5"/>
      <c r="E45" s="5"/>
      <c r="F45" s="18"/>
      <c r="G45" s="24" t="s">
        <v>27</v>
      </c>
      <c r="H45" s="17" t="s">
        <v>27</v>
      </c>
    </row>
    <row r="46" spans="1:8" x14ac:dyDescent="0.3">
      <c r="A46" s="89" t="s">
        <v>107</v>
      </c>
      <c r="B46" s="90"/>
      <c r="C46" s="90"/>
      <c r="D46" s="90"/>
      <c r="E46" s="90"/>
      <c r="F46" s="91"/>
      <c r="G46" s="25" t="e">
        <f>SUM(G29,H40)/F6</f>
        <v>#DIV/0!</v>
      </c>
      <c r="H46" s="16" t="e">
        <f>PRODUCT(G46,F6)</f>
        <v>#DIV/0!</v>
      </c>
    </row>
    <row r="47" spans="1:8" ht="15" thickBot="1" x14ac:dyDescent="0.35">
      <c r="A47" s="27" t="s">
        <v>28</v>
      </c>
      <c r="B47" s="1"/>
      <c r="C47" s="1"/>
      <c r="D47" s="1"/>
      <c r="E47" s="1"/>
      <c r="F47" s="9"/>
      <c r="G47" s="26">
        <v>170</v>
      </c>
      <c r="H47" s="33">
        <f>PRODUCT(G47,F6)</f>
        <v>170</v>
      </c>
    </row>
    <row r="48" spans="1:8" ht="18" thickBot="1" x14ac:dyDescent="0.35">
      <c r="A48" s="63" t="s">
        <v>88</v>
      </c>
      <c r="B48" s="13"/>
      <c r="C48" s="13"/>
      <c r="D48" s="13"/>
      <c r="E48" s="13"/>
      <c r="F48" s="14"/>
      <c r="G48" s="92" t="e">
        <f>IF(G46&lt;=G47,"ja","nein")</f>
        <v>#DIV/0!</v>
      </c>
      <c r="H48" s="93"/>
    </row>
    <row r="49" spans="1:8" x14ac:dyDescent="0.3">
      <c r="A49" s="1"/>
      <c r="B49" s="1"/>
      <c r="C49" s="1"/>
      <c r="D49" s="1"/>
      <c r="E49" s="1"/>
      <c r="F49" s="1"/>
      <c r="G49" s="1"/>
      <c r="H49" s="1"/>
    </row>
    <row r="50" spans="1:8" x14ac:dyDescent="0.3">
      <c r="A50" s="15"/>
      <c r="B50" s="15"/>
      <c r="C50" s="15"/>
      <c r="D50" s="15"/>
      <c r="E50" s="15"/>
      <c r="F50" s="15"/>
      <c r="G50" s="15"/>
      <c r="H50" s="15"/>
    </row>
  </sheetData>
  <sheetProtection sheet="1" objects="1" scenarios="1"/>
  <mergeCells count="17">
    <mergeCell ref="F38:G38"/>
    <mergeCell ref="F39:G39"/>
    <mergeCell ref="A46:F46"/>
    <mergeCell ref="G48:H48"/>
    <mergeCell ref="D34:E34"/>
    <mergeCell ref="A4:H4"/>
    <mergeCell ref="A2:H2"/>
    <mergeCell ref="A3:H3"/>
    <mergeCell ref="A15:B16"/>
    <mergeCell ref="F37:G37"/>
    <mergeCell ref="F33:G33"/>
    <mergeCell ref="F14:G14"/>
    <mergeCell ref="D14:E14"/>
    <mergeCell ref="F35:G35"/>
    <mergeCell ref="F36:G36"/>
    <mergeCell ref="F34:G34"/>
    <mergeCell ref="F15:G15"/>
  </mergeCells>
  <conditionalFormatting sqref="F19">
    <cfRule type="containsErrors" dxfId="4" priority="1">
      <formula>ISERROR(F19)</formula>
    </cfRule>
  </conditionalFormatting>
  <conditionalFormatting sqref="F18:G28">
    <cfRule type="containsErrors" dxfId="3" priority="8">
      <formula>ISERROR(F18)</formula>
    </cfRule>
  </conditionalFormatting>
  <conditionalFormatting sqref="F35:G39">
    <cfRule type="containsErrors" dxfId="2" priority="6">
      <formula>ISERROR(F35)</formula>
    </cfRule>
  </conditionalFormatting>
  <conditionalFormatting sqref="G46:H46">
    <cfRule type="containsErrors" dxfId="1" priority="4">
      <formula>ISERROR(G46)</formula>
    </cfRule>
  </conditionalFormatting>
  <conditionalFormatting sqref="H35:H40">
    <cfRule type="containsErrors" dxfId="0" priority="2">
      <formula>ISERROR(H35)</formula>
    </cfRule>
  </conditionalFormatting>
  <pageMargins left="0.7" right="0.7" top="0.75" bottom="0.75" header="0.3" footer="0.3"/>
  <pageSetup paperSize="9" scale="81" orientation="portrait" r:id="rId1"/>
  <headerFooter>
    <oddFooter>&amp;L&amp;8QCI GmbH, Anlage 17 zu Dok. 376, Vorlage N-Äquivalente
Revision 1: 07.03.2019 - JO; geprüft 07.03.2019 - VN; freigegeben: 12.03.2019 - Pi&amp;R&amp;8Seite 1/1</oddFooter>
  </headerFooter>
  <colBreaks count="1" manualBreakCount="1">
    <brk id="8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'Daten 1'!$C$1:$C$41</xm:f>
          </x14:formula1>
          <xm:sqref>A18:A28</xm:sqref>
        </x14:dataValidation>
        <x14:dataValidation type="list" allowBlank="1" showInputMessage="1" showErrorMessage="1" xr:uid="{00000000-0002-0000-0000-000001000000}">
          <x14:formula1>
            <xm:f>'Daten 2'!$A$1:$A$27</xm:f>
          </x14:formula1>
          <xm:sqref>A35:A39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G40"/>
  <sheetViews>
    <sheetView topLeftCell="A16" workbookViewId="0">
      <selection activeCell="C2" sqref="C2"/>
    </sheetView>
  </sheetViews>
  <sheetFormatPr baseColWidth="10" defaultRowHeight="14.4" x14ac:dyDescent="0.3"/>
  <cols>
    <col min="3" max="3" width="50.6640625" customWidth="1"/>
    <col min="4" max="4" width="21.44140625" customWidth="1"/>
    <col min="5" max="5" width="20" customWidth="1"/>
    <col min="6" max="6" width="18.44140625" customWidth="1"/>
  </cols>
  <sheetData>
    <row r="1" spans="3:7" x14ac:dyDescent="0.3">
      <c r="C1" t="s">
        <v>108</v>
      </c>
    </row>
    <row r="2" spans="3:7" x14ac:dyDescent="0.3">
      <c r="C2" t="s">
        <v>29</v>
      </c>
      <c r="G2">
        <v>16.600000000000001</v>
      </c>
    </row>
    <row r="3" spans="3:7" x14ac:dyDescent="0.3">
      <c r="C3" t="s">
        <v>30</v>
      </c>
      <c r="G3">
        <v>54</v>
      </c>
    </row>
    <row r="4" spans="3:7" x14ac:dyDescent="0.3">
      <c r="C4" t="s">
        <v>90</v>
      </c>
      <c r="G4">
        <v>114</v>
      </c>
    </row>
    <row r="5" spans="3:7" x14ac:dyDescent="0.3">
      <c r="C5" t="s">
        <v>91</v>
      </c>
      <c r="G5">
        <v>129</v>
      </c>
    </row>
    <row r="6" spans="3:7" x14ac:dyDescent="0.3">
      <c r="C6" t="s">
        <v>92</v>
      </c>
      <c r="G6">
        <v>143</v>
      </c>
    </row>
    <row r="7" spans="3:7" x14ac:dyDescent="0.3">
      <c r="C7" t="s">
        <v>93</v>
      </c>
      <c r="G7">
        <v>76</v>
      </c>
    </row>
    <row r="8" spans="3:7" x14ac:dyDescent="0.3">
      <c r="C8" t="s">
        <v>94</v>
      </c>
      <c r="G8">
        <v>91</v>
      </c>
    </row>
    <row r="9" spans="3:7" x14ac:dyDescent="0.3">
      <c r="C9" t="s">
        <v>95</v>
      </c>
      <c r="G9">
        <v>111</v>
      </c>
    </row>
    <row r="10" spans="3:7" x14ac:dyDescent="0.3">
      <c r="C10" t="s">
        <v>96</v>
      </c>
      <c r="G10">
        <v>88</v>
      </c>
    </row>
    <row r="11" spans="3:7" x14ac:dyDescent="0.3">
      <c r="C11" t="s">
        <v>97</v>
      </c>
      <c r="G11">
        <v>105</v>
      </c>
    </row>
    <row r="12" spans="3:7" x14ac:dyDescent="0.3">
      <c r="C12" t="s">
        <v>98</v>
      </c>
      <c r="G12">
        <v>114</v>
      </c>
    </row>
    <row r="13" spans="3:7" x14ac:dyDescent="0.3">
      <c r="C13" t="s">
        <v>99</v>
      </c>
      <c r="G13">
        <v>15.7</v>
      </c>
    </row>
    <row r="14" spans="3:7" x14ac:dyDescent="0.3">
      <c r="C14" t="s">
        <v>100</v>
      </c>
      <c r="G14">
        <v>36.6</v>
      </c>
    </row>
    <row r="15" spans="3:7" x14ac:dyDescent="0.3">
      <c r="C15" t="s">
        <v>101</v>
      </c>
      <c r="G15">
        <v>39.1</v>
      </c>
    </row>
    <row r="16" spans="3:7" x14ac:dyDescent="0.3">
      <c r="C16" t="s">
        <v>102</v>
      </c>
      <c r="G16">
        <v>40.700000000000003</v>
      </c>
    </row>
    <row r="17" spans="3:7" x14ac:dyDescent="0.3">
      <c r="C17" t="s">
        <v>103</v>
      </c>
      <c r="G17">
        <v>41.3</v>
      </c>
    </row>
    <row r="18" spans="3:7" x14ac:dyDescent="0.3">
      <c r="C18" t="s">
        <v>42</v>
      </c>
      <c r="G18">
        <v>0.26900000000000002</v>
      </c>
    </row>
    <row r="19" spans="3:7" x14ac:dyDescent="0.3">
      <c r="C19" t="s">
        <v>43</v>
      </c>
      <c r="G19">
        <v>0.76400000000000001</v>
      </c>
    </row>
    <row r="20" spans="3:7" x14ac:dyDescent="0.3">
      <c r="C20" t="s">
        <v>44</v>
      </c>
      <c r="G20">
        <v>0.41299999999999998</v>
      </c>
    </row>
    <row r="21" spans="3:7" x14ac:dyDescent="0.3">
      <c r="C21" t="s">
        <v>45</v>
      </c>
      <c r="G21">
        <v>2.145</v>
      </c>
    </row>
    <row r="22" spans="3:7" x14ac:dyDescent="0.3">
      <c r="C22" t="s">
        <v>31</v>
      </c>
      <c r="G22">
        <v>1.42</v>
      </c>
    </row>
    <row r="23" spans="3:7" x14ac:dyDescent="0.3">
      <c r="C23" t="s">
        <v>32</v>
      </c>
      <c r="G23">
        <v>1.6519999999999999</v>
      </c>
    </row>
    <row r="24" spans="3:7" x14ac:dyDescent="0.3">
      <c r="C24" t="s">
        <v>46</v>
      </c>
      <c r="G24">
        <v>0.60499999999999998</v>
      </c>
    </row>
    <row r="25" spans="3:7" x14ac:dyDescent="0.3">
      <c r="C25" t="s">
        <v>47</v>
      </c>
      <c r="G25">
        <v>0.57599999999999996</v>
      </c>
    </row>
    <row r="26" spans="3:7" x14ac:dyDescent="0.3">
      <c r="C26" t="s">
        <v>48</v>
      </c>
      <c r="G26">
        <v>1.0740000000000001</v>
      </c>
    </row>
    <row r="27" spans="3:7" x14ac:dyDescent="0.3">
      <c r="C27" t="s">
        <v>49</v>
      </c>
      <c r="G27">
        <v>53.6</v>
      </c>
    </row>
    <row r="28" spans="3:7" x14ac:dyDescent="0.3">
      <c r="C28" t="s">
        <v>50</v>
      </c>
      <c r="G28">
        <v>33.4</v>
      </c>
    </row>
    <row r="29" spans="3:7" x14ac:dyDescent="0.3">
      <c r="C29" t="s">
        <v>51</v>
      </c>
      <c r="G29">
        <v>63.5</v>
      </c>
    </row>
    <row r="30" spans="3:7" x14ac:dyDescent="0.3">
      <c r="C30" t="s">
        <v>52</v>
      </c>
      <c r="G30">
        <v>42.3</v>
      </c>
    </row>
    <row r="31" spans="3:7" x14ac:dyDescent="0.3">
      <c r="C31" t="s">
        <v>53</v>
      </c>
      <c r="G31">
        <v>44.5</v>
      </c>
    </row>
    <row r="32" spans="3:7" x14ac:dyDescent="0.3">
      <c r="C32" t="s">
        <v>33</v>
      </c>
      <c r="G32">
        <v>31.6</v>
      </c>
    </row>
    <row r="33" spans="3:7" x14ac:dyDescent="0.3">
      <c r="C33" t="s">
        <v>34</v>
      </c>
      <c r="G33">
        <v>17.600000000000001</v>
      </c>
    </row>
    <row r="34" spans="3:7" x14ac:dyDescent="0.3">
      <c r="C34" t="s">
        <v>35</v>
      </c>
      <c r="G34">
        <v>15.2</v>
      </c>
    </row>
    <row r="35" spans="3:7" x14ac:dyDescent="0.3">
      <c r="C35" t="s">
        <v>36</v>
      </c>
      <c r="G35">
        <v>11.1</v>
      </c>
    </row>
    <row r="36" spans="3:7" x14ac:dyDescent="0.3">
      <c r="C36" t="s">
        <v>37</v>
      </c>
      <c r="G36">
        <v>11.4</v>
      </c>
    </row>
    <row r="37" spans="3:7" x14ac:dyDescent="0.3">
      <c r="C37" t="s">
        <v>38</v>
      </c>
      <c r="G37">
        <v>12.2</v>
      </c>
    </row>
    <row r="38" spans="3:7" x14ac:dyDescent="0.3">
      <c r="C38" t="s">
        <v>39</v>
      </c>
      <c r="G38">
        <v>12.5</v>
      </c>
    </row>
    <row r="39" spans="3:7" x14ac:dyDescent="0.3">
      <c r="C39" t="s">
        <v>40</v>
      </c>
      <c r="G39">
        <v>11.8</v>
      </c>
    </row>
    <row r="40" spans="3:7" x14ac:dyDescent="0.3">
      <c r="C40" t="s">
        <v>41</v>
      </c>
      <c r="G40">
        <v>21.6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4"/>
  <sheetViews>
    <sheetView zoomScale="125" zoomScaleNormal="125" workbookViewId="0">
      <selection activeCell="A2" sqref="A2"/>
    </sheetView>
  </sheetViews>
  <sheetFormatPr baseColWidth="10" defaultRowHeight="14.4" x14ac:dyDescent="0.3"/>
  <cols>
    <col min="1" max="1" width="23.33203125" customWidth="1"/>
  </cols>
  <sheetData>
    <row r="1" spans="1:3" x14ac:dyDescent="0.3">
      <c r="A1" t="s">
        <v>108</v>
      </c>
    </row>
    <row r="2" spans="1:3" x14ac:dyDescent="0.3">
      <c r="A2" t="s">
        <v>63</v>
      </c>
      <c r="B2">
        <v>3.3</v>
      </c>
      <c r="C2" t="s">
        <v>104</v>
      </c>
    </row>
    <row r="3" spans="1:3" x14ac:dyDescent="0.3">
      <c r="A3" t="s">
        <v>64</v>
      </c>
      <c r="B3">
        <v>4.2</v>
      </c>
      <c r="C3" t="s">
        <v>104</v>
      </c>
    </row>
    <row r="4" spans="1:3" x14ac:dyDescent="0.3">
      <c r="A4" t="s">
        <v>65</v>
      </c>
      <c r="B4">
        <v>4.0999999999999996</v>
      </c>
      <c r="C4" t="s">
        <v>104</v>
      </c>
    </row>
    <row r="5" spans="1:3" x14ac:dyDescent="0.3">
      <c r="A5" t="s">
        <v>66</v>
      </c>
      <c r="B5">
        <v>4.4000000000000004</v>
      </c>
      <c r="C5" t="s">
        <v>68</v>
      </c>
    </row>
    <row r="6" spans="1:3" x14ac:dyDescent="0.3">
      <c r="A6" t="s">
        <v>67</v>
      </c>
      <c r="B6">
        <v>4.2</v>
      </c>
      <c r="C6" t="s">
        <v>68</v>
      </c>
    </row>
    <row r="7" spans="1:3" x14ac:dyDescent="0.3">
      <c r="A7" t="s">
        <v>69</v>
      </c>
      <c r="B7">
        <v>3.2</v>
      </c>
      <c r="C7" t="s">
        <v>104</v>
      </c>
    </row>
    <row r="8" spans="1:3" x14ac:dyDescent="0.3">
      <c r="A8" t="s">
        <v>70</v>
      </c>
      <c r="B8">
        <v>4.2</v>
      </c>
      <c r="C8" t="s">
        <v>104</v>
      </c>
    </row>
    <row r="9" spans="1:3" x14ac:dyDescent="0.3">
      <c r="A9" t="s">
        <v>71</v>
      </c>
      <c r="B9">
        <v>4</v>
      </c>
      <c r="C9" t="s">
        <v>104</v>
      </c>
    </row>
    <row r="10" spans="1:3" x14ac:dyDescent="0.3">
      <c r="A10" t="s">
        <v>72</v>
      </c>
      <c r="B10">
        <v>6.4</v>
      </c>
      <c r="C10" t="s">
        <v>68</v>
      </c>
    </row>
    <row r="11" spans="1:3" x14ac:dyDescent="0.3">
      <c r="A11" t="s">
        <v>73</v>
      </c>
      <c r="B11">
        <v>3.3</v>
      </c>
      <c r="C11" t="s">
        <v>104</v>
      </c>
    </row>
    <row r="12" spans="1:3" x14ac:dyDescent="0.3">
      <c r="A12" t="s">
        <v>74</v>
      </c>
      <c r="B12">
        <v>21.1</v>
      </c>
      <c r="C12" t="s">
        <v>68</v>
      </c>
    </row>
    <row r="13" spans="1:3" x14ac:dyDescent="0.3">
      <c r="A13" t="s">
        <v>75</v>
      </c>
      <c r="B13">
        <v>22</v>
      </c>
      <c r="C13" t="s">
        <v>68</v>
      </c>
    </row>
    <row r="14" spans="1:3" x14ac:dyDescent="0.3">
      <c r="A14" t="s">
        <v>76</v>
      </c>
      <c r="B14">
        <v>22.1</v>
      </c>
      <c r="C14" t="s">
        <v>68</v>
      </c>
    </row>
    <row r="15" spans="1:3" x14ac:dyDescent="0.3">
      <c r="A15" t="s">
        <v>77</v>
      </c>
      <c r="B15">
        <v>21.3</v>
      </c>
      <c r="C15" t="s">
        <v>68</v>
      </c>
    </row>
    <row r="16" spans="1:3" x14ac:dyDescent="0.3">
      <c r="A16" t="s">
        <v>78</v>
      </c>
      <c r="B16">
        <v>6.5</v>
      </c>
      <c r="C16" t="s">
        <v>68</v>
      </c>
    </row>
    <row r="17" spans="1:3" x14ac:dyDescent="0.3">
      <c r="A17" t="s">
        <v>79</v>
      </c>
      <c r="B17">
        <v>7.8</v>
      </c>
      <c r="C17" t="s">
        <v>68</v>
      </c>
    </row>
    <row r="18" spans="1:3" x14ac:dyDescent="0.3">
      <c r="A18" t="s">
        <v>80</v>
      </c>
      <c r="B18">
        <v>3.6</v>
      </c>
      <c r="C18" t="s">
        <v>68</v>
      </c>
    </row>
    <row r="19" spans="1:3" x14ac:dyDescent="0.3">
      <c r="A19" t="s">
        <v>81</v>
      </c>
      <c r="B19">
        <v>5.5</v>
      </c>
      <c r="C19" t="s">
        <v>68</v>
      </c>
    </row>
    <row r="20" spans="1:3" x14ac:dyDescent="0.3">
      <c r="A20" t="s">
        <v>82</v>
      </c>
      <c r="B20">
        <v>7.4</v>
      </c>
      <c r="C20" t="s">
        <v>68</v>
      </c>
    </row>
    <row r="21" spans="1:3" x14ac:dyDescent="0.3">
      <c r="A21" t="s">
        <v>83</v>
      </c>
      <c r="B21">
        <v>6.6</v>
      </c>
      <c r="C21" t="s">
        <v>68</v>
      </c>
    </row>
    <row r="22" spans="1:3" x14ac:dyDescent="0.3">
      <c r="A22" t="s">
        <v>84</v>
      </c>
      <c r="B22">
        <v>8.5</v>
      </c>
      <c r="C22" t="s">
        <v>68</v>
      </c>
    </row>
    <row r="23" spans="1:3" x14ac:dyDescent="0.3">
      <c r="A23" t="s">
        <v>85</v>
      </c>
      <c r="B23">
        <v>5.2</v>
      </c>
      <c r="C23" t="s">
        <v>68</v>
      </c>
    </row>
    <row r="24" spans="1:3" x14ac:dyDescent="0.3">
      <c r="A24" t="s">
        <v>86</v>
      </c>
      <c r="B24">
        <v>6</v>
      </c>
      <c r="C24" t="s">
        <v>68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Berechnung</vt:lpstr>
      <vt:lpstr>Daten 1</vt:lpstr>
      <vt:lpstr>Daten 2</vt:lpstr>
      <vt:lpstr>Berechnung!Druckbereich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QC&amp;I Crosscheck</dc:creator>
  <cp:lastModifiedBy>Außendienst</cp:lastModifiedBy>
  <cp:lastPrinted>2019-03-05T09:39:23Z</cp:lastPrinted>
  <dcterms:created xsi:type="dcterms:W3CDTF">2019-02-27T10:29:29Z</dcterms:created>
  <dcterms:modified xsi:type="dcterms:W3CDTF">2026-02-19T10:16:55Z</dcterms:modified>
</cp:coreProperties>
</file>